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3620"/>
  </bookViews>
  <sheets>
    <sheet name="2000 руб. -2024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3" i="1"/>
  <c r="C13"/>
  <c r="J8"/>
  <c r="N8" s="1"/>
  <c r="Q8" s="1"/>
  <c r="D8"/>
  <c r="F8" s="1"/>
  <c r="I8" s="1"/>
  <c r="J2"/>
  <c r="N2" s="1"/>
  <c r="Q2" s="1"/>
  <c r="J3"/>
  <c r="N3" s="1"/>
  <c r="Q3" s="1"/>
  <c r="J4"/>
  <c r="N4" s="1"/>
  <c r="Q4" s="1"/>
  <c r="J5"/>
  <c r="N5" s="1"/>
  <c r="Q5" s="1"/>
  <c r="J6"/>
  <c r="N6" s="1"/>
  <c r="Q6" s="1"/>
  <c r="J7"/>
  <c r="N7" s="1"/>
  <c r="Q7" s="1"/>
  <c r="J9"/>
  <c r="N9" s="1"/>
  <c r="Q9" s="1"/>
  <c r="D9"/>
  <c r="F9" s="1"/>
  <c r="I9" s="1"/>
  <c r="D7"/>
  <c r="F7" s="1"/>
  <c r="I7" s="1"/>
  <c r="D6"/>
  <c r="F6" s="1"/>
  <c r="I6" s="1"/>
  <c r="D5"/>
  <c r="F5" s="1"/>
  <c r="I5" s="1"/>
  <c r="D4"/>
  <c r="F4" s="1"/>
  <c r="I4" s="1"/>
  <c r="D3"/>
  <c r="F3" s="1"/>
  <c r="I3" s="1"/>
  <c r="D2"/>
  <c r="M8" l="1"/>
  <c r="M4"/>
  <c r="M7"/>
  <c r="M3"/>
  <c r="M6"/>
  <c r="M2"/>
  <c r="M9"/>
  <c r="M5"/>
  <c r="N13"/>
  <c r="Q13" s="1"/>
  <c r="C15" s="1"/>
  <c r="J13"/>
  <c r="M13" s="1"/>
  <c r="D13"/>
  <c r="F2"/>
  <c r="I2" s="1"/>
  <c r="C16"/>
  <c r="F13" l="1"/>
  <c r="I13" l="1"/>
  <c r="C17" s="1"/>
  <c r="C18" s="1"/>
  <c r="D22" s="1"/>
  <c r="D34" s="1"/>
  <c r="B36" s="1"/>
</calcChain>
</file>

<file path=xl/sharedStrings.xml><?xml version="1.0" encoding="utf-8"?>
<sst xmlns="http://schemas.openxmlformats.org/spreadsheetml/2006/main" count="70" uniqueCount="41">
  <si>
    <t>ФОТ</t>
  </si>
  <si>
    <t>пф 30,2%</t>
  </si>
  <si>
    <t>НС 0,2%</t>
  </si>
  <si>
    <t>взносов в месяц</t>
  </si>
  <si>
    <t>взносов в год</t>
  </si>
  <si>
    <t>НДФЛ 13%</t>
  </si>
  <si>
    <t>НДФЛ в год</t>
  </si>
  <si>
    <t>з/пл к выплате</t>
  </si>
  <si>
    <t>председетель</t>
  </si>
  <si>
    <t>бухгалтер</t>
  </si>
  <si>
    <t>электрик 2 (отв. За КТП)</t>
  </si>
  <si>
    <t>кассир</t>
  </si>
  <si>
    <t>водолей 1</t>
  </si>
  <si>
    <t>разнорабочий</t>
  </si>
  <si>
    <t>*</t>
  </si>
  <si>
    <t>К выплате из кассы за год</t>
  </si>
  <si>
    <t>руб.</t>
  </si>
  <si>
    <t>НДФЛ</t>
  </si>
  <si>
    <t>налоги на ФОТ</t>
  </si>
  <si>
    <t>ИТОГО за год</t>
  </si>
  <si>
    <t>расходы на содержание персонала</t>
  </si>
  <si>
    <t>банковские расходы (терминал + обслуж. счетов)</t>
  </si>
  <si>
    <t>рем. работы в ТСН</t>
  </si>
  <si>
    <t>налог на землю</t>
  </si>
  <si>
    <t>уличное освещение</t>
  </si>
  <si>
    <t>э/э насосов</t>
  </si>
  <si>
    <t>модернизация электросети</t>
  </si>
  <si>
    <t>сумма чл. взноса с 1 сотки</t>
  </si>
  <si>
    <r>
      <rPr>
        <b/>
        <sz val="11"/>
        <color theme="1"/>
        <rFont val="Calibri"/>
        <family val="2"/>
        <charset val="204"/>
        <scheme val="minor"/>
      </rPr>
      <t>1823 соток</t>
    </r>
    <r>
      <rPr>
        <sz val="11"/>
        <color theme="1"/>
        <rFont val="Calibri"/>
        <family val="2"/>
        <charset val="204"/>
        <scheme val="minor"/>
      </rPr>
      <t xml:space="preserve"> без территорий общего пользования согласно реестра</t>
    </r>
  </si>
  <si>
    <t>вывоз мусора (БГС)</t>
  </si>
  <si>
    <t>Итого:</t>
  </si>
  <si>
    <t>ИТОГО:</t>
  </si>
  <si>
    <t>водолей 2</t>
  </si>
  <si>
    <t>электрик 1</t>
  </si>
  <si>
    <t>СМЕТА предлагаемая на 2024 г.</t>
  </si>
  <si>
    <t>Штатное на 2024 год</t>
  </si>
  <si>
    <t>юридическое сопровождение</t>
  </si>
  <si>
    <t>электронная отчетность, 1 С бухгалтерия</t>
  </si>
  <si>
    <t>предлагается взнос 2000 руб./сотка</t>
  </si>
  <si>
    <t>хоз.расходы, канцтовары</t>
  </si>
  <si>
    <t>ГСМ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</si>
</sst>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/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2" fontId="0" fillId="2" borderId="10" xfId="0" applyNumberFormat="1" applyFill="1" applyBorder="1" applyAlignment="1">
      <alignment wrapText="1"/>
    </xf>
    <xf numFmtId="1" fontId="0" fillId="2" borderId="7" xfId="0" applyNumberFormat="1" applyFill="1" applyBorder="1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wrapText="1"/>
    </xf>
    <xf numFmtId="0" fontId="0" fillId="2" borderId="16" xfId="0" applyFill="1" applyBorder="1" applyAlignment="1">
      <alignment wrapText="1"/>
    </xf>
    <xf numFmtId="1" fontId="0" fillId="2" borderId="12" xfId="0" applyNumberFormat="1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0" xfId="0" applyFill="1" applyBorder="1"/>
    <xf numFmtId="0" fontId="0" fillId="2" borderId="1" xfId="0" applyFill="1" applyBorder="1"/>
    <xf numFmtId="0" fontId="0" fillId="2" borderId="24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25" xfId="0" applyFill="1" applyBorder="1"/>
    <xf numFmtId="0" fontId="0" fillId="2" borderId="13" xfId="0" applyFill="1" applyBorder="1"/>
    <xf numFmtId="0" fontId="2" fillId="2" borderId="25" xfId="0" applyFont="1" applyFill="1" applyBorder="1"/>
    <xf numFmtId="0" fontId="2" fillId="2" borderId="13" xfId="0" applyFont="1" applyFill="1" applyBorder="1"/>
    <xf numFmtId="2" fontId="0" fillId="2" borderId="0" xfId="0" applyNumberFormat="1" applyFill="1"/>
    <xf numFmtId="0" fontId="1" fillId="2" borderId="21" xfId="0" applyFont="1" applyFill="1" applyBorder="1"/>
    <xf numFmtId="2" fontId="1" fillId="2" borderId="0" xfId="0" applyNumberFormat="1" applyFont="1" applyFill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28" xfId="0" applyFill="1" applyBorder="1"/>
    <xf numFmtId="0" fontId="0" fillId="2" borderId="20" xfId="0" applyFill="1" applyBorder="1"/>
    <xf numFmtId="0" fontId="0" fillId="2" borderId="30" xfId="0" applyFill="1" applyBorder="1"/>
    <xf numFmtId="0" fontId="0" fillId="2" borderId="3" xfId="0" applyFill="1" applyBorder="1" applyAlignment="1">
      <alignment wrapText="1"/>
    </xf>
    <xf numFmtId="2" fontId="0" fillId="2" borderId="4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0" fontId="0" fillId="0" borderId="27" xfId="0" applyBorder="1"/>
    <xf numFmtId="0" fontId="0" fillId="0" borderId="15" xfId="0" applyBorder="1"/>
    <xf numFmtId="0" fontId="0" fillId="2" borderId="25" xfId="0" applyFill="1" applyBorder="1"/>
    <xf numFmtId="0" fontId="0" fillId="2" borderId="13" xfId="0" applyFill="1" applyBorder="1"/>
    <xf numFmtId="0" fontId="0" fillId="0" borderId="0" xfId="0" applyBorder="1"/>
    <xf numFmtId="0" fontId="0" fillId="2" borderId="25" xfId="0" applyFill="1" applyBorder="1"/>
    <xf numFmtId="0" fontId="3" fillId="2" borderId="0" xfId="0" applyFont="1" applyFill="1" applyAlignment="1">
      <alignment horizontal="left"/>
    </xf>
    <xf numFmtId="0" fontId="1" fillId="2" borderId="26" xfId="0" applyFont="1" applyFill="1" applyBorder="1"/>
    <xf numFmtId="0" fontId="0" fillId="2" borderId="22" xfId="0" applyFill="1" applyBorder="1"/>
    <xf numFmtId="0" fontId="1" fillId="2" borderId="23" xfId="0" applyFont="1" applyFill="1" applyBorder="1"/>
    <xf numFmtId="0" fontId="0" fillId="2" borderId="2" xfId="0" applyFill="1" applyBorder="1"/>
    <xf numFmtId="0" fontId="0" fillId="2" borderId="25" xfId="0" applyFill="1" applyBorder="1"/>
    <xf numFmtId="0" fontId="0" fillId="2" borderId="1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view="pageLayout" zoomScaleNormal="100" workbookViewId="0">
      <selection activeCell="J20" sqref="J20"/>
    </sheetView>
  </sheetViews>
  <sheetFormatPr defaultRowHeight="15"/>
  <cols>
    <col min="1" max="1" width="27.28515625" customWidth="1"/>
    <col min="2" max="2" width="11.28515625" customWidth="1"/>
    <col min="3" max="3" width="10.7109375" customWidth="1"/>
    <col min="4" max="4" width="11.140625" customWidth="1"/>
    <col min="5" max="5" width="5.28515625" customWidth="1"/>
    <col min="6" max="6" width="11.5703125" customWidth="1"/>
    <col min="7" max="7" width="2.7109375" customWidth="1"/>
    <col min="8" max="8" width="3.28515625" customWidth="1"/>
    <col min="9" max="9" width="9.140625" customWidth="1"/>
    <col min="11" max="11" width="3" customWidth="1"/>
    <col min="12" max="12" width="3.7109375" customWidth="1"/>
    <col min="13" max="13" width="8.28515625" customWidth="1"/>
    <col min="15" max="15" width="2.42578125" customWidth="1"/>
    <col min="16" max="16" width="3.7109375" customWidth="1"/>
  </cols>
  <sheetData>
    <row r="1" spans="1:18" ht="30.75" thickBot="1">
      <c r="A1" s="43" t="s">
        <v>35</v>
      </c>
      <c r="B1" s="2"/>
      <c r="C1" s="44" t="s">
        <v>0</v>
      </c>
      <c r="D1" s="45" t="s">
        <v>1</v>
      </c>
      <c r="E1" s="46" t="s">
        <v>2</v>
      </c>
      <c r="F1" s="47" t="s">
        <v>3</v>
      </c>
      <c r="G1" s="48"/>
      <c r="H1" s="48"/>
      <c r="I1" s="47" t="s">
        <v>4</v>
      </c>
      <c r="J1" s="46" t="s">
        <v>5</v>
      </c>
      <c r="K1" s="49"/>
      <c r="L1" s="49"/>
      <c r="M1" s="50" t="s">
        <v>6</v>
      </c>
      <c r="N1" s="44" t="s">
        <v>7</v>
      </c>
      <c r="O1" s="51"/>
      <c r="P1" s="52"/>
      <c r="Q1" s="53"/>
      <c r="R1" s="7"/>
    </row>
    <row r="2" spans="1:18">
      <c r="A2" s="8" t="s">
        <v>8</v>
      </c>
      <c r="B2" s="9"/>
      <c r="C2" s="8">
        <v>45980</v>
      </c>
      <c r="D2" s="10">
        <f>C2*30.2%</f>
        <v>13885.96</v>
      </c>
      <c r="E2" s="11">
        <v>0</v>
      </c>
      <c r="F2" s="12">
        <f t="shared" ref="F2:F9" si="0">D2+E2</f>
        <v>13885.96</v>
      </c>
      <c r="G2" s="11" t="s">
        <v>14</v>
      </c>
      <c r="H2" s="19">
        <v>12</v>
      </c>
      <c r="I2" s="19">
        <f t="shared" ref="I2:I13" si="1">F2*H2</f>
        <v>166631.51999999999</v>
      </c>
      <c r="J2" s="11">
        <f>C2*13%</f>
        <v>5977.4000000000005</v>
      </c>
      <c r="K2" s="11" t="s">
        <v>14</v>
      </c>
      <c r="L2" s="19">
        <v>12</v>
      </c>
      <c r="M2" s="21">
        <f t="shared" ref="M2:M13" si="2">J2*L2</f>
        <v>71728.800000000003</v>
      </c>
      <c r="N2" s="13">
        <f t="shared" ref="N2:N9" si="3">C2-J2</f>
        <v>40002.6</v>
      </c>
      <c r="O2" s="14" t="s">
        <v>14</v>
      </c>
      <c r="P2" s="24">
        <v>12</v>
      </c>
      <c r="Q2" s="25">
        <f t="shared" ref="Q2:Q9" si="4">N2*P2</f>
        <v>480031.19999999995</v>
      </c>
      <c r="R2" s="7"/>
    </row>
    <row r="3" spans="1:18">
      <c r="A3" s="16" t="s">
        <v>9</v>
      </c>
      <c r="B3" s="17"/>
      <c r="C3" s="16">
        <v>17241</v>
      </c>
      <c r="D3" s="18">
        <f t="shared" ref="D3:D9" si="5">C3*30.2%</f>
        <v>5206.7820000000002</v>
      </c>
      <c r="E3" s="19">
        <v>0</v>
      </c>
      <c r="F3" s="20">
        <f t="shared" si="0"/>
        <v>5206.7820000000002</v>
      </c>
      <c r="G3" s="19" t="s">
        <v>14</v>
      </c>
      <c r="H3" s="19">
        <v>12</v>
      </c>
      <c r="I3" s="19">
        <f t="shared" si="1"/>
        <v>62481.384000000005</v>
      </c>
      <c r="J3" s="19">
        <f t="shared" ref="J3:J9" si="6">C3*13%</f>
        <v>2241.33</v>
      </c>
      <c r="K3" s="19" t="s">
        <v>14</v>
      </c>
      <c r="L3" s="19">
        <v>12</v>
      </c>
      <c r="M3" s="21">
        <f t="shared" si="2"/>
        <v>26895.96</v>
      </c>
      <c r="N3" s="22">
        <f t="shared" si="3"/>
        <v>14999.67</v>
      </c>
      <c r="O3" s="23" t="s">
        <v>14</v>
      </c>
      <c r="P3" s="24">
        <v>12</v>
      </c>
      <c r="Q3" s="25">
        <f t="shared" si="4"/>
        <v>179996.04</v>
      </c>
      <c r="R3" s="7"/>
    </row>
    <row r="4" spans="1:18">
      <c r="A4" s="16" t="s">
        <v>33</v>
      </c>
      <c r="B4" s="17"/>
      <c r="C4" s="16">
        <v>15279</v>
      </c>
      <c r="D4" s="18">
        <f t="shared" si="5"/>
        <v>4614.2579999999998</v>
      </c>
      <c r="E4" s="19">
        <v>0</v>
      </c>
      <c r="F4" s="20">
        <f t="shared" si="0"/>
        <v>4614.2579999999998</v>
      </c>
      <c r="G4" s="19" t="s">
        <v>14</v>
      </c>
      <c r="H4" s="19">
        <v>12</v>
      </c>
      <c r="I4" s="19">
        <f t="shared" si="1"/>
        <v>55371.095999999998</v>
      </c>
      <c r="J4" s="19">
        <f t="shared" si="6"/>
        <v>1986.27</v>
      </c>
      <c r="K4" s="19" t="s">
        <v>14</v>
      </c>
      <c r="L4" s="19">
        <v>12</v>
      </c>
      <c r="M4" s="21">
        <f t="shared" si="2"/>
        <v>23835.239999999998</v>
      </c>
      <c r="N4" s="22">
        <f t="shared" si="3"/>
        <v>13292.73</v>
      </c>
      <c r="O4" s="23" t="s">
        <v>14</v>
      </c>
      <c r="P4" s="24">
        <v>12</v>
      </c>
      <c r="Q4" s="25">
        <f t="shared" si="4"/>
        <v>159512.76</v>
      </c>
      <c r="R4" s="7"/>
    </row>
    <row r="5" spans="1:18">
      <c r="A5" s="16" t="s">
        <v>10</v>
      </c>
      <c r="B5" s="17"/>
      <c r="C5" s="16">
        <v>5748</v>
      </c>
      <c r="D5" s="18">
        <f t="shared" si="5"/>
        <v>1735.896</v>
      </c>
      <c r="E5" s="19">
        <v>0</v>
      </c>
      <c r="F5" s="20">
        <f t="shared" si="0"/>
        <v>1735.896</v>
      </c>
      <c r="G5" s="19" t="s">
        <v>14</v>
      </c>
      <c r="H5" s="19">
        <v>12</v>
      </c>
      <c r="I5" s="19">
        <f t="shared" si="1"/>
        <v>20830.752</v>
      </c>
      <c r="J5" s="19">
        <f t="shared" si="6"/>
        <v>747.24</v>
      </c>
      <c r="K5" s="19" t="s">
        <v>14</v>
      </c>
      <c r="L5" s="19">
        <v>12</v>
      </c>
      <c r="M5" s="21">
        <f t="shared" si="2"/>
        <v>8966.880000000001</v>
      </c>
      <c r="N5" s="22">
        <f t="shared" si="3"/>
        <v>5000.76</v>
      </c>
      <c r="O5" s="23" t="s">
        <v>14</v>
      </c>
      <c r="P5" s="24">
        <v>12</v>
      </c>
      <c r="Q5" s="25">
        <f t="shared" si="4"/>
        <v>60009.120000000003</v>
      </c>
      <c r="R5" s="7"/>
    </row>
    <row r="6" spans="1:18">
      <c r="A6" s="16" t="s">
        <v>11</v>
      </c>
      <c r="B6" s="17"/>
      <c r="C6" s="16">
        <v>11495</v>
      </c>
      <c r="D6" s="18">
        <f t="shared" si="5"/>
        <v>3471.49</v>
      </c>
      <c r="E6" s="19">
        <v>0</v>
      </c>
      <c r="F6" s="20">
        <f t="shared" si="0"/>
        <v>3471.49</v>
      </c>
      <c r="G6" s="19" t="s">
        <v>14</v>
      </c>
      <c r="H6" s="19">
        <v>12</v>
      </c>
      <c r="I6" s="19">
        <f t="shared" si="1"/>
        <v>41657.879999999997</v>
      </c>
      <c r="J6" s="19">
        <f t="shared" si="6"/>
        <v>1494.3500000000001</v>
      </c>
      <c r="K6" s="19" t="s">
        <v>14</v>
      </c>
      <c r="L6" s="19">
        <v>12</v>
      </c>
      <c r="M6" s="21">
        <f t="shared" si="2"/>
        <v>17932.2</v>
      </c>
      <c r="N6" s="22">
        <f t="shared" si="3"/>
        <v>10000.65</v>
      </c>
      <c r="O6" s="23" t="s">
        <v>14</v>
      </c>
      <c r="P6" s="24">
        <v>12</v>
      </c>
      <c r="Q6" s="25">
        <f t="shared" si="4"/>
        <v>120007.79999999999</v>
      </c>
      <c r="R6" s="7"/>
    </row>
    <row r="7" spans="1:18">
      <c r="A7" s="16" t="s">
        <v>12</v>
      </c>
      <c r="B7" s="17"/>
      <c r="C7" s="16">
        <v>17241</v>
      </c>
      <c r="D7" s="18">
        <f t="shared" si="5"/>
        <v>5206.7820000000002</v>
      </c>
      <c r="E7" s="19">
        <v>0</v>
      </c>
      <c r="F7" s="20">
        <f t="shared" si="0"/>
        <v>5206.7820000000002</v>
      </c>
      <c r="G7" s="19" t="s">
        <v>14</v>
      </c>
      <c r="H7" s="19">
        <v>12</v>
      </c>
      <c r="I7" s="19">
        <f t="shared" si="1"/>
        <v>62481.384000000005</v>
      </c>
      <c r="J7" s="19">
        <f t="shared" si="6"/>
        <v>2241.33</v>
      </c>
      <c r="K7" s="19" t="s">
        <v>14</v>
      </c>
      <c r="L7" s="19">
        <v>12</v>
      </c>
      <c r="M7" s="21">
        <f t="shared" si="2"/>
        <v>26895.96</v>
      </c>
      <c r="N7" s="22">
        <f t="shared" si="3"/>
        <v>14999.67</v>
      </c>
      <c r="O7" s="23" t="s">
        <v>14</v>
      </c>
      <c r="P7" s="24">
        <v>12</v>
      </c>
      <c r="Q7" s="25">
        <f t="shared" si="4"/>
        <v>179996.04</v>
      </c>
      <c r="R7" s="7"/>
    </row>
    <row r="8" spans="1:18">
      <c r="A8" s="16" t="s">
        <v>32</v>
      </c>
      <c r="B8" s="17"/>
      <c r="C8" s="16">
        <v>11495</v>
      </c>
      <c r="D8" s="18">
        <f>C8*30.2%</f>
        <v>3471.49</v>
      </c>
      <c r="E8" s="19">
        <v>0</v>
      </c>
      <c r="F8" s="20">
        <f>D8+E8</f>
        <v>3471.49</v>
      </c>
      <c r="G8" s="19" t="s">
        <v>14</v>
      </c>
      <c r="H8" s="19">
        <v>12</v>
      </c>
      <c r="I8" s="19">
        <f t="shared" si="1"/>
        <v>41657.879999999997</v>
      </c>
      <c r="J8" s="19">
        <f>C8*13%</f>
        <v>1494.3500000000001</v>
      </c>
      <c r="K8" s="19" t="s">
        <v>14</v>
      </c>
      <c r="L8" s="19">
        <v>12</v>
      </c>
      <c r="M8" s="21">
        <f t="shared" si="2"/>
        <v>17932.2</v>
      </c>
      <c r="N8" s="22">
        <f>C8-J8</f>
        <v>10000.65</v>
      </c>
      <c r="O8" s="23" t="s">
        <v>14</v>
      </c>
      <c r="P8" s="24">
        <v>12</v>
      </c>
      <c r="Q8" s="25">
        <f t="shared" si="4"/>
        <v>120007.79999999999</v>
      </c>
      <c r="R8" s="7"/>
    </row>
    <row r="9" spans="1:18">
      <c r="A9" s="16" t="s">
        <v>13</v>
      </c>
      <c r="B9" s="17"/>
      <c r="C9" s="16">
        <v>9195</v>
      </c>
      <c r="D9" s="18">
        <f t="shared" si="5"/>
        <v>2776.89</v>
      </c>
      <c r="E9" s="19">
        <v>0</v>
      </c>
      <c r="F9" s="20">
        <f t="shared" si="0"/>
        <v>2776.89</v>
      </c>
      <c r="G9" s="19" t="s">
        <v>14</v>
      </c>
      <c r="H9" s="19">
        <v>12</v>
      </c>
      <c r="I9" s="19">
        <f t="shared" si="1"/>
        <v>33322.68</v>
      </c>
      <c r="J9" s="19">
        <f t="shared" si="6"/>
        <v>1195.3500000000001</v>
      </c>
      <c r="K9" s="19" t="s">
        <v>14</v>
      </c>
      <c r="L9" s="19">
        <v>12</v>
      </c>
      <c r="M9" s="21">
        <f t="shared" si="2"/>
        <v>14344.2</v>
      </c>
      <c r="N9" s="22">
        <f t="shared" si="3"/>
        <v>7999.65</v>
      </c>
      <c r="O9" s="23" t="s">
        <v>14</v>
      </c>
      <c r="P9" s="24">
        <v>12</v>
      </c>
      <c r="Q9" s="25">
        <f t="shared" si="4"/>
        <v>95995.799999999988</v>
      </c>
      <c r="R9" s="7"/>
    </row>
    <row r="10" spans="1:18">
      <c r="A10" s="16"/>
      <c r="B10" s="17"/>
      <c r="C10" s="16"/>
      <c r="E10" s="64"/>
      <c r="G10" s="19"/>
      <c r="H10" s="19"/>
      <c r="I10" s="19"/>
      <c r="K10" s="19"/>
      <c r="L10" s="19"/>
      <c r="M10" s="21"/>
      <c r="N10" s="63"/>
      <c r="O10" s="23"/>
      <c r="P10" s="24"/>
      <c r="Q10" s="25"/>
      <c r="R10" s="7"/>
    </row>
    <row r="11" spans="1:18">
      <c r="A11" s="16"/>
      <c r="B11" s="17"/>
      <c r="C11" s="16"/>
      <c r="D11" s="18"/>
      <c r="E11" s="19"/>
      <c r="F11" s="19"/>
      <c r="G11" s="19"/>
      <c r="H11" s="19"/>
      <c r="I11" s="19"/>
      <c r="J11" s="19"/>
      <c r="K11" s="19"/>
      <c r="L11" s="19"/>
      <c r="M11" s="21"/>
      <c r="N11" s="16"/>
      <c r="O11" s="23"/>
      <c r="P11" s="24"/>
      <c r="Q11" s="25"/>
      <c r="R11" s="7"/>
    </row>
    <row r="12" spans="1:18" ht="15.75" thickBot="1">
      <c r="A12" s="26"/>
      <c r="B12" s="27"/>
      <c r="C12" s="26"/>
      <c r="D12" s="54"/>
      <c r="E12" s="28"/>
      <c r="F12" s="28"/>
      <c r="G12" s="28"/>
      <c r="H12" s="28"/>
      <c r="I12" s="28"/>
      <c r="J12" s="28"/>
      <c r="K12" s="28"/>
      <c r="L12" s="28"/>
      <c r="M12" s="55"/>
      <c r="N12" s="26"/>
      <c r="O12" s="56"/>
      <c r="P12" s="57"/>
      <c r="Q12" s="58"/>
      <c r="R12" s="7"/>
    </row>
    <row r="13" spans="1:18" ht="15.75" thickBot="1">
      <c r="A13" s="43" t="s">
        <v>31</v>
      </c>
      <c r="B13" s="2"/>
      <c r="C13" s="1">
        <f>SUM(C2:C9)</f>
        <v>133674</v>
      </c>
      <c r="D13" s="59">
        <f>SUM(D2:D9)</f>
        <v>40369.547999999995</v>
      </c>
      <c r="E13" s="3">
        <f>SUM(E2:E9)</f>
        <v>0</v>
      </c>
      <c r="F13" s="60">
        <f>SUM(F2:F9)</f>
        <v>40369.547999999995</v>
      </c>
      <c r="G13" s="3" t="s">
        <v>14</v>
      </c>
      <c r="H13" s="3">
        <v>12</v>
      </c>
      <c r="I13" s="3">
        <f t="shared" si="1"/>
        <v>484434.57599999994</v>
      </c>
      <c r="J13" s="3">
        <f>SUM(J2:J9)</f>
        <v>17377.62</v>
      </c>
      <c r="K13" s="3" t="s">
        <v>14</v>
      </c>
      <c r="L13" s="3">
        <v>12</v>
      </c>
      <c r="M13" s="61">
        <f t="shared" si="2"/>
        <v>208531.44</v>
      </c>
      <c r="N13" s="62">
        <f>SUM(N2:N9)</f>
        <v>116296.37999999998</v>
      </c>
      <c r="O13" s="4" t="s">
        <v>14</v>
      </c>
      <c r="P13" s="5">
        <v>12</v>
      </c>
      <c r="Q13" s="6">
        <f>N13*P13</f>
        <v>1395556.5599999996</v>
      </c>
      <c r="R13" s="7"/>
    </row>
    <row r="14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7" t="s">
        <v>15</v>
      </c>
      <c r="B15" s="7"/>
      <c r="C15" s="7">
        <f>Q13</f>
        <v>1395556.5599999996</v>
      </c>
      <c r="D15" s="7" t="s">
        <v>16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7" t="s">
        <v>17</v>
      </c>
      <c r="B16" s="7"/>
      <c r="C16" s="7">
        <f>M13</f>
        <v>208531.44</v>
      </c>
      <c r="D16" s="7" t="s">
        <v>16</v>
      </c>
      <c r="E16" s="7"/>
      <c r="F16" s="7"/>
      <c r="G16" s="7"/>
      <c r="H16" s="7"/>
      <c r="I16" s="7"/>
      <c r="J16" s="7"/>
      <c r="K16" s="7"/>
      <c r="L16" s="7"/>
      <c r="M16" s="7"/>
      <c r="N16" s="29"/>
      <c r="O16" s="7"/>
      <c r="P16" s="7"/>
      <c r="Q16" s="7"/>
      <c r="R16" s="7"/>
    </row>
    <row r="17" spans="1:18">
      <c r="A17" s="7" t="s">
        <v>18</v>
      </c>
      <c r="B17" s="7"/>
      <c r="C17" s="7">
        <f>I13</f>
        <v>484434.57599999994</v>
      </c>
      <c r="D17" s="7" t="s">
        <v>16</v>
      </c>
      <c r="E17" s="7"/>
      <c r="F17" s="7"/>
      <c r="G17" s="7"/>
      <c r="H17" s="7"/>
      <c r="I17" s="7"/>
      <c r="J17" s="7"/>
      <c r="K17" s="7"/>
      <c r="L17" s="7"/>
      <c r="M17" s="7"/>
      <c r="N17" s="29"/>
      <c r="O17" s="7"/>
      <c r="P17" s="7"/>
      <c r="Q17" s="7"/>
      <c r="R17" s="7"/>
    </row>
    <row r="18" spans="1:18">
      <c r="A18" s="7" t="s">
        <v>19</v>
      </c>
      <c r="B18" s="7"/>
      <c r="C18" s="7">
        <f>C15+C16+C17</f>
        <v>2088522.5759999994</v>
      </c>
      <c r="D18" s="7" t="s">
        <v>16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7"/>
      <c r="B19" s="7"/>
      <c r="C19" s="7"/>
      <c r="D19" s="7"/>
      <c r="E19" s="7"/>
      <c r="F19" s="7"/>
      <c r="G19" s="7"/>
      <c r="H19" s="7"/>
      <c r="I19" s="29"/>
      <c r="J19" s="67"/>
      <c r="K19" s="67"/>
      <c r="L19" s="67"/>
      <c r="M19" s="67"/>
      <c r="N19" s="67"/>
      <c r="O19" s="67"/>
      <c r="P19" s="67"/>
      <c r="Q19" s="67"/>
      <c r="R19" s="67"/>
    </row>
    <row r="20" spans="1:18" ht="15.75" thickBot="1">
      <c r="A20" s="7"/>
      <c r="B20" s="7"/>
      <c r="C20" s="7"/>
      <c r="D20" s="7"/>
      <c r="E20" s="7"/>
      <c r="F20" s="7"/>
      <c r="G20" s="7"/>
      <c r="H20" s="7"/>
      <c r="I20" s="29"/>
      <c r="J20" s="67"/>
      <c r="K20" s="67"/>
      <c r="L20" s="67"/>
      <c r="M20" s="67"/>
      <c r="N20" s="67"/>
      <c r="O20" s="67"/>
      <c r="P20" s="67"/>
      <c r="Q20" s="67"/>
      <c r="R20" s="67"/>
    </row>
    <row r="21" spans="1:18" ht="15.75" thickBot="1">
      <c r="A21" s="72" t="s">
        <v>34</v>
      </c>
      <c r="B21" s="73"/>
      <c r="C21" s="73"/>
      <c r="D21" s="30"/>
      <c r="E21" s="7"/>
      <c r="F21" s="7"/>
      <c r="G21" s="7"/>
      <c r="H21" s="7"/>
      <c r="I21" s="29"/>
      <c r="J21" s="67"/>
      <c r="K21" s="67"/>
      <c r="L21" s="67"/>
      <c r="M21" s="67"/>
      <c r="N21" s="67"/>
      <c r="O21" s="67"/>
      <c r="P21" s="67"/>
      <c r="Q21" s="67"/>
      <c r="R21" s="67"/>
    </row>
    <row r="22" spans="1:18">
      <c r="A22" s="31" t="s">
        <v>20</v>
      </c>
      <c r="B22" s="15"/>
      <c r="C22" s="32"/>
      <c r="D22" s="33">
        <f>C18</f>
        <v>2088522.5759999994</v>
      </c>
      <c r="E22" s="7"/>
      <c r="F22" s="7"/>
      <c r="G22" s="7"/>
      <c r="H22" s="7"/>
      <c r="I22" s="29"/>
      <c r="J22" s="67"/>
      <c r="K22" s="67"/>
      <c r="L22" s="67"/>
      <c r="M22" s="67"/>
      <c r="N22" s="67"/>
      <c r="O22" s="67"/>
      <c r="P22" s="67"/>
      <c r="Q22" s="67"/>
      <c r="R22" s="67"/>
    </row>
    <row r="23" spans="1:18">
      <c r="A23" s="74" t="s">
        <v>37</v>
      </c>
      <c r="B23" s="75"/>
      <c r="C23" s="75"/>
      <c r="D23" s="34">
        <v>26900</v>
      </c>
      <c r="E23" s="7"/>
      <c r="F23" s="7"/>
      <c r="G23" s="7"/>
      <c r="H23" s="7"/>
      <c r="I23" s="29"/>
      <c r="J23" s="67"/>
      <c r="K23" s="67"/>
      <c r="L23" s="67"/>
      <c r="M23" s="67"/>
      <c r="N23" s="67"/>
      <c r="O23" s="67"/>
      <c r="P23" s="67"/>
      <c r="Q23" s="67"/>
      <c r="R23" s="67"/>
    </row>
    <row r="24" spans="1:18">
      <c r="A24" s="74" t="s">
        <v>21</v>
      </c>
      <c r="B24" s="75"/>
      <c r="C24" s="75"/>
      <c r="D24" s="34">
        <v>35000</v>
      </c>
      <c r="E24" s="7"/>
      <c r="F24" s="7"/>
      <c r="G24" s="7"/>
      <c r="H24" s="7"/>
      <c r="I24" s="29"/>
      <c r="J24" s="67"/>
      <c r="K24" s="67"/>
      <c r="L24" s="67"/>
      <c r="M24" s="67"/>
      <c r="N24" s="67"/>
      <c r="O24" s="67"/>
      <c r="P24" s="67"/>
      <c r="Q24" s="67"/>
      <c r="R24" s="67"/>
    </row>
    <row r="25" spans="1:18">
      <c r="A25" s="68" t="s">
        <v>40</v>
      </c>
      <c r="B25" s="66"/>
      <c r="C25" s="66"/>
      <c r="D25" s="34">
        <v>60000</v>
      </c>
      <c r="E25" s="7"/>
      <c r="F25" s="7"/>
      <c r="G25" s="7"/>
      <c r="H25" s="7"/>
      <c r="I25" s="29"/>
      <c r="J25" s="67"/>
      <c r="K25" s="67"/>
      <c r="L25" s="67"/>
      <c r="M25" s="67"/>
      <c r="N25" s="67"/>
      <c r="O25" s="67"/>
      <c r="P25" s="67"/>
      <c r="Q25" s="67"/>
      <c r="R25" s="67"/>
    </row>
    <row r="26" spans="1:18">
      <c r="A26" s="35" t="s">
        <v>39</v>
      </c>
      <c r="B26" s="36"/>
      <c r="C26" s="36"/>
      <c r="D26" s="34">
        <v>175000</v>
      </c>
      <c r="E26" s="7"/>
      <c r="F26" s="7"/>
      <c r="G26" s="7"/>
      <c r="H26" s="7"/>
      <c r="I26" s="29"/>
      <c r="J26" s="67"/>
      <c r="K26" s="67"/>
      <c r="L26" s="67"/>
      <c r="M26" s="67"/>
      <c r="N26" s="67"/>
      <c r="O26" s="67"/>
      <c r="P26" s="67"/>
      <c r="Q26" s="67"/>
      <c r="R26" s="67"/>
    </row>
    <row r="27" spans="1:18">
      <c r="A27" s="37" t="s">
        <v>29</v>
      </c>
      <c r="B27" s="38"/>
      <c r="C27" s="38"/>
      <c r="D27" s="34">
        <v>520000</v>
      </c>
      <c r="E27" s="7"/>
      <c r="F27" s="7"/>
      <c r="G27" s="7"/>
      <c r="H27" s="7"/>
      <c r="I27" s="29"/>
      <c r="J27" s="67"/>
      <c r="K27" s="67"/>
      <c r="L27" s="67"/>
      <c r="M27" s="67"/>
      <c r="N27" s="67"/>
      <c r="O27" s="67"/>
      <c r="P27" s="67"/>
      <c r="Q27" s="67"/>
      <c r="R27" s="67"/>
    </row>
    <row r="28" spans="1:18">
      <c r="A28" s="37" t="s">
        <v>22</v>
      </c>
      <c r="B28" s="38"/>
      <c r="C28" s="38"/>
      <c r="D28" s="34">
        <v>100000</v>
      </c>
      <c r="E28" s="7"/>
      <c r="F28" s="7"/>
      <c r="G28" s="7"/>
      <c r="H28" s="7"/>
      <c r="I28" s="29"/>
      <c r="J28" s="67"/>
      <c r="K28" s="67"/>
      <c r="L28" s="67"/>
      <c r="M28" s="67"/>
      <c r="N28" s="67"/>
      <c r="O28" s="67"/>
      <c r="P28" s="67"/>
      <c r="Q28" s="67"/>
      <c r="R28" s="67"/>
    </row>
    <row r="29" spans="1:18">
      <c r="A29" s="37" t="s">
        <v>23</v>
      </c>
      <c r="B29" s="38"/>
      <c r="C29" s="38"/>
      <c r="D29" s="34">
        <v>12195</v>
      </c>
      <c r="E29" s="7"/>
      <c r="F29" s="7"/>
      <c r="G29" s="7"/>
      <c r="H29" s="7"/>
      <c r="I29" s="29"/>
      <c r="J29" s="67"/>
      <c r="K29" s="67"/>
      <c r="L29" s="67"/>
      <c r="M29" s="67"/>
      <c r="N29" s="67"/>
      <c r="O29" s="67"/>
      <c r="P29" s="67"/>
      <c r="Q29" s="67"/>
      <c r="R29" s="67"/>
    </row>
    <row r="30" spans="1:18">
      <c r="A30" s="37" t="s">
        <v>24</v>
      </c>
      <c r="B30" s="38"/>
      <c r="C30" s="38"/>
      <c r="D30" s="34">
        <v>50000</v>
      </c>
      <c r="E30" s="7"/>
      <c r="F30" s="7"/>
      <c r="G30" s="7"/>
      <c r="H30" s="7"/>
      <c r="I30" s="29"/>
      <c r="J30" s="67"/>
      <c r="K30" s="67"/>
      <c r="L30" s="67"/>
      <c r="M30" s="67"/>
      <c r="N30" s="67"/>
      <c r="O30" s="67"/>
      <c r="P30" s="67"/>
      <c r="Q30" s="67"/>
      <c r="R30" s="67"/>
    </row>
    <row r="31" spans="1:18">
      <c r="A31" s="74" t="s">
        <v>25</v>
      </c>
      <c r="B31" s="75"/>
      <c r="C31" s="75"/>
      <c r="D31" s="34">
        <v>200000</v>
      </c>
      <c r="E31" s="7"/>
      <c r="F31" s="7"/>
      <c r="G31" s="7"/>
      <c r="H31" s="7"/>
      <c r="I31" s="29"/>
      <c r="J31" s="67"/>
      <c r="K31" s="67"/>
      <c r="L31" s="67"/>
      <c r="M31" s="67"/>
      <c r="N31" s="67"/>
      <c r="O31" s="67"/>
      <c r="P31" s="67"/>
      <c r="Q31" s="67"/>
      <c r="R31" s="67"/>
    </row>
    <row r="32" spans="1:18">
      <c r="A32" s="65" t="s">
        <v>36</v>
      </c>
      <c r="B32" s="66"/>
      <c r="C32" s="66"/>
      <c r="D32" s="34">
        <v>100000</v>
      </c>
      <c r="E32" s="7"/>
      <c r="F32" s="7"/>
      <c r="G32" s="7"/>
      <c r="H32" s="7"/>
      <c r="I32" s="29"/>
      <c r="J32" s="67"/>
      <c r="K32" s="67"/>
      <c r="L32" s="67"/>
      <c r="M32" s="67"/>
      <c r="N32" s="67"/>
      <c r="O32" s="67"/>
      <c r="P32" s="67"/>
      <c r="Q32" s="67"/>
      <c r="R32" s="67"/>
    </row>
    <row r="33" spans="1:18">
      <c r="A33" s="74" t="s">
        <v>26</v>
      </c>
      <c r="B33" s="75"/>
      <c r="C33" s="75"/>
      <c r="D33" s="34">
        <v>300000</v>
      </c>
      <c r="E33" s="7"/>
      <c r="F33" s="7"/>
      <c r="G33" s="7"/>
      <c r="H33" s="7"/>
      <c r="I33" s="29"/>
      <c r="J33" s="67"/>
      <c r="K33" s="67"/>
      <c r="L33" s="67"/>
      <c r="M33" s="67"/>
      <c r="N33" s="67"/>
      <c r="O33" s="67"/>
      <c r="P33" s="67"/>
      <c r="Q33" s="67"/>
      <c r="R33" s="67"/>
    </row>
    <row r="34" spans="1:18" ht="15.75" thickBot="1">
      <c r="A34" s="70" t="s">
        <v>30</v>
      </c>
      <c r="B34" s="71"/>
      <c r="C34" s="71"/>
      <c r="D34" s="40">
        <f>SUM(D22:D33)</f>
        <v>3667617.5759999994</v>
      </c>
      <c r="E34" s="7"/>
      <c r="F34" s="7"/>
      <c r="G34" s="7"/>
      <c r="H34" s="7"/>
      <c r="I34" s="29"/>
      <c r="J34" s="67"/>
      <c r="K34" s="67"/>
      <c r="L34" s="67"/>
      <c r="M34" s="67"/>
      <c r="N34" s="67"/>
      <c r="O34" s="67"/>
      <c r="P34" s="67"/>
      <c r="Q34" s="67"/>
      <c r="R34" s="67"/>
    </row>
    <row r="35" spans="1:18">
      <c r="A35" s="7"/>
      <c r="B35" s="7"/>
      <c r="C35" s="7"/>
      <c r="D35" s="7"/>
      <c r="E35" s="7"/>
      <c r="F35" s="7"/>
      <c r="G35" s="7"/>
      <c r="H35" s="7"/>
      <c r="I35" s="29"/>
      <c r="J35" s="67"/>
      <c r="K35" s="67"/>
      <c r="L35" s="67"/>
      <c r="M35" s="67"/>
      <c r="N35" s="67"/>
      <c r="O35" s="67"/>
      <c r="P35" s="67"/>
      <c r="Q35" s="67"/>
      <c r="R35" s="67"/>
    </row>
    <row r="36" spans="1:18">
      <c r="A36" s="42" t="s">
        <v>27</v>
      </c>
      <c r="B36" s="41">
        <f>D34/1823</f>
        <v>2011.8582424574874</v>
      </c>
      <c r="C36" s="7"/>
      <c r="D36" s="7"/>
      <c r="E36" s="7"/>
      <c r="F36" s="7"/>
      <c r="G36" s="7"/>
      <c r="H36" s="7"/>
      <c r="I36" s="29"/>
      <c r="J36" s="67"/>
      <c r="K36" s="67"/>
      <c r="L36" s="67"/>
      <c r="M36" s="67"/>
      <c r="N36" s="67"/>
      <c r="O36" s="67"/>
      <c r="P36" s="67"/>
      <c r="Q36" s="67"/>
      <c r="R36" s="67"/>
    </row>
    <row r="37" spans="1:18">
      <c r="A37" s="7" t="s">
        <v>28</v>
      </c>
      <c r="B37" s="39"/>
      <c r="C37" s="7"/>
      <c r="D37" s="7"/>
      <c r="E37" s="7"/>
      <c r="F37" s="7"/>
      <c r="G37" s="7"/>
      <c r="H37" s="7"/>
      <c r="I37" s="29"/>
      <c r="J37" s="67"/>
      <c r="K37" s="67"/>
      <c r="L37" s="67"/>
      <c r="M37" s="67"/>
      <c r="N37" s="67"/>
      <c r="O37" s="67"/>
      <c r="P37" s="67"/>
      <c r="Q37" s="67"/>
      <c r="R37" s="67"/>
    </row>
    <row r="38" spans="1:18">
      <c r="A38" s="7"/>
      <c r="B38" s="7"/>
      <c r="C38" s="7"/>
      <c r="D38" s="7"/>
      <c r="E38" s="7"/>
      <c r="F38" s="7"/>
      <c r="G38" s="7"/>
      <c r="H38" s="7"/>
      <c r="I38" s="29"/>
      <c r="J38" s="67"/>
      <c r="K38" s="67"/>
      <c r="L38" s="67"/>
      <c r="M38" s="67"/>
      <c r="N38" s="67"/>
      <c r="O38" s="67"/>
      <c r="P38" s="67"/>
      <c r="Q38" s="67"/>
      <c r="R38" s="67"/>
    </row>
    <row r="39" spans="1:18" ht="21">
      <c r="A39" s="69" t="s">
        <v>38</v>
      </c>
      <c r="B39" s="69"/>
      <c r="C39" s="69"/>
      <c r="D39" s="6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</sheetData>
  <mergeCells count="7">
    <mergeCell ref="A39:D39"/>
    <mergeCell ref="A34:C34"/>
    <mergeCell ref="A21:C21"/>
    <mergeCell ref="A23:C23"/>
    <mergeCell ref="A24:C24"/>
    <mergeCell ref="A31:C31"/>
    <mergeCell ref="A33:C3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&amp;C&amp;"-,полужирный"&amp;14ПРИХОДНО - РАСХОДНАЯ СМЕТА НА 2024 ГОД
к ОБЩЕМУ СОБРАНИЮ ЧЛЕНОВ ТСН №01/2024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2000 руб. -2024 </vt:lpstr>
      <vt:lpstr>Лист1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Будник</dc:creator>
  <cp:lastModifiedBy>Олег Будник</cp:lastModifiedBy>
  <dcterms:created xsi:type="dcterms:W3CDTF">2023-04-02T11:29:09Z</dcterms:created>
  <dcterms:modified xsi:type="dcterms:W3CDTF">2024-05-19T06:20:51Z</dcterms:modified>
</cp:coreProperties>
</file>