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BBB5D27A-E87C-4CB2-B733-E0CDDDE6E3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66" i="1" l="1"/>
  <c r="B58" i="1"/>
  <c r="B38" i="1"/>
  <c r="B35" i="1"/>
  <c r="B53" i="1"/>
  <c r="B51" i="1"/>
  <c r="B14" i="1"/>
  <c r="B24" i="1"/>
  <c r="B21" i="1"/>
  <c r="B16" i="1"/>
</calcChain>
</file>

<file path=xl/sharedStrings.xml><?xml version="1.0" encoding="utf-8"?>
<sst xmlns="http://schemas.openxmlformats.org/spreadsheetml/2006/main" count="106" uniqueCount="76">
  <si>
    <t>СУММА (руб.)</t>
  </si>
  <si>
    <t>ОБОСНОВАНИЕ ОПЛАТЫ</t>
  </si>
  <si>
    <t>Поступило средств в т.ч.</t>
  </si>
  <si>
    <t>Израсходовано средств</t>
  </si>
  <si>
    <t>Заработная плата</t>
  </si>
  <si>
    <t>ООО "БГС"</t>
  </si>
  <si>
    <t>Поступило</t>
  </si>
  <si>
    <t>Исходящий остаток</t>
  </si>
  <si>
    <t xml:space="preserve">Исходящий остаток </t>
  </si>
  <si>
    <t>ООО "АВТОМАТИЗАЦИЯ СОФТ"</t>
  </si>
  <si>
    <t>ТСН СНТ "СЕЛЕНА"</t>
  </si>
  <si>
    <t>ИП БИНДАС ТИМУР ЛЕОНИДОВИЧ</t>
  </si>
  <si>
    <t>Членские взносы, целевые и  др.</t>
  </si>
  <si>
    <t>РНКБ БАНК (ПАО) г. Симферополь</t>
  </si>
  <si>
    <t>Перевод средств для ведения хозяйственной деятельности (для оплаты электрической энергии)</t>
  </si>
  <si>
    <t>Внутренние переводы</t>
  </si>
  <si>
    <t xml:space="preserve">Оплата по договору № 1 от 06.02.2023 г.,  за размещение линии электропередач </t>
  </si>
  <si>
    <t xml:space="preserve">1С-Садовод на 12 месяцев, личный кабинет </t>
  </si>
  <si>
    <t>Авансовые отчеты (платежи)</t>
  </si>
  <si>
    <t>Авансовые  отчеты</t>
  </si>
  <si>
    <t>счета</t>
  </si>
  <si>
    <t>Налоги (единый налоговый платеж,ОСФР)</t>
  </si>
  <si>
    <t>ИП БОНДАРЕНКО МАРИЯ АЛЕКСАНДРОВНА</t>
  </si>
  <si>
    <t>ИП Жиркина Елена Сергеевна</t>
  </si>
  <si>
    <t xml:space="preserve">Оплата юридических услуг согласно договора </t>
  </si>
  <si>
    <t>Возмещение затрат по исполнительному листу от Шашковой Е.В.</t>
  </si>
  <si>
    <t>Решение суда</t>
  </si>
  <si>
    <t>Госпошлина в суд общей юрисдикции</t>
  </si>
  <si>
    <t>Подача в суд на взыскание задолженности по взносам</t>
  </si>
  <si>
    <t>Госпошлина в арбитражный суд по судебному делу с ООО "БГС"</t>
  </si>
  <si>
    <t>Возмещение расходов по оплате госпошлины и оплата неустойки по судебному делу с ООО  "СЕВЭНЕРГОСБЫТ"</t>
  </si>
  <si>
    <t>Коган Эстер Генриховна</t>
  </si>
  <si>
    <t>Внутренний перевод ошибочно зач.средств</t>
  </si>
  <si>
    <t>Оплата пени ООО "Севэнергосбыт"</t>
  </si>
  <si>
    <t>счета на оплату</t>
  </si>
  <si>
    <t>Оплата за потребленную э/э ООО "Севэнергосбыт"</t>
  </si>
  <si>
    <t>оплата согл. счетов № 258,52 за счетчик, автоматы, прожектор, кабель и др.</t>
  </si>
  <si>
    <t>Оплата по счетам №3718, 4199 за прожекторы, розетки, щиты учета СИП и прочее</t>
  </si>
  <si>
    <t>Возврат займа согласно договору № 01/022024 от 02.02.2024</t>
  </si>
  <si>
    <t>УФК по Республике Крым (ФБУЗ "ЦГИЭ В РЕСПУБЛИКЕ КРЫМ И ГОРОДЕ ФЕДЕРАЛЬНОГО ЗНАЧЕНИЯ СЕВАСТОПОЛЕ"</t>
  </si>
  <si>
    <t>Оплата за сан.хим. и бак.исслед.воды согл. счета №ЦГО-018592/18 от 17.12.2024 г</t>
  </si>
  <si>
    <t>ООО "КОМПАНИЯ "ТЕНЗОР"</t>
  </si>
  <si>
    <t>За права использования СБИС модуль ЭДО по счету № 18324082314940 от 11.09.2024</t>
  </si>
  <si>
    <t>ЖЕЛЕЗНАЯ-МЕБЕЛЬЮГ ООО</t>
  </si>
  <si>
    <t>За Почтовые ящики Оптима Люкс 8 по счету №tu-7162 от 09.11.2024 г.</t>
  </si>
  <si>
    <t>КАНЦ-ЛАЙН ООО</t>
  </si>
  <si>
    <t>За канцтовары по счету №УТ-10530 от 02.12.2024 г.</t>
  </si>
  <si>
    <t>РЫБЧИНСКАЯ ИННА ВИКТОРОВНА ИП</t>
  </si>
  <si>
    <t>За трафарет по счету №42 от 24.02.2025 г.</t>
  </si>
  <si>
    <t>КРЫМ РЕСУРС КОНТРОЛЬ ООО</t>
  </si>
  <si>
    <t>За счетчик воды Декаст СТВХ-65 по счету №УТ-35 от 27.02.2025 г.</t>
  </si>
  <si>
    <t>ОТЧЁТ  о финансовой деятельности ТСН СНТ "Строитель-3" за период с 01.08.2024 г. по 01.08.2025 г.</t>
  </si>
  <si>
    <t>Перенос остатка на счет в ВТБ</t>
  </si>
  <si>
    <t>938 887,62</t>
  </si>
  <si>
    <t>Филиал "Центральный" Банка ВТБ (ПАО)</t>
  </si>
  <si>
    <t>Комиссия  с расчетных счетов юридических лиц и индивидуальных предпринимателей. Без НДС</t>
  </si>
  <si>
    <t>941 915,77</t>
  </si>
  <si>
    <t>40 727,20</t>
  </si>
  <si>
    <t>Комиссия банка</t>
  </si>
  <si>
    <t>Остаток  на расчетном счете 40703810724318000044 на 01.08.2024 г.</t>
  </si>
  <si>
    <t>Остаток  на расчетном счете 40703810040070000010 на 12.06.2024 г.</t>
  </si>
  <si>
    <t>Остаток  на расчетном счете 40703810024316000018 на 12.06.2024 г.</t>
  </si>
  <si>
    <t>Остаток  на расчетном счете 40703810840070001057 на 01.08.2024 г.</t>
  </si>
  <si>
    <t>629 614,87</t>
  </si>
  <si>
    <t>Наименование статьи затрат</t>
  </si>
  <si>
    <t>Всего поступило членских взносов</t>
  </si>
  <si>
    <t>Сумма задолженности по взносам за 2022 г</t>
  </si>
  <si>
    <t>Сумма задолженности по взносам за 2023 г</t>
  </si>
  <si>
    <t>Сумма задолженности по взносам за 2024 г</t>
  </si>
  <si>
    <t>Сумма задолженности по взносам за 2025 г</t>
  </si>
  <si>
    <t>Всего поступило целевых взносов на приобретение имущества общего пользования</t>
  </si>
  <si>
    <t>оплачено за период</t>
  </si>
  <si>
    <t>Возмещение Баранникову за обслуживание сайта</t>
  </si>
  <si>
    <t>на основании сметы</t>
  </si>
  <si>
    <t xml:space="preserve">ИП ЗЛЫГОСТЕВ ВИТАЛИЙ ВИТАЛЬЕВИЧ </t>
  </si>
  <si>
    <t>За камеры видеонаблюдения и услуги по их монтажу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</si>
</sst>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wrapText="1"/>
    </xf>
    <xf numFmtId="0" fontId="0" fillId="0" borderId="1" xfId="0" applyBorder="1"/>
    <xf numFmtId="0" fontId="6" fillId="0" borderId="1" xfId="0" applyFont="1" applyBorder="1"/>
    <xf numFmtId="4" fontId="6" fillId="0" borderId="1" xfId="0" applyNumberFormat="1" applyFont="1" applyBorder="1" applyAlignment="1">
      <alignment horizontal="right"/>
    </xf>
    <xf numFmtId="4" fontId="8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4" fontId="0" fillId="0" borderId="1" xfId="0" applyNumberFormat="1" applyBorder="1" applyAlignment="1">
      <alignment horizontal="right"/>
    </xf>
    <xf numFmtId="0" fontId="4" fillId="0" borderId="1" xfId="0" applyFont="1" applyBorder="1"/>
    <xf numFmtId="4" fontId="0" fillId="0" borderId="0" xfId="0" applyNumberFormat="1"/>
    <xf numFmtId="4" fontId="8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4" fontId="0" fillId="0" borderId="0" xfId="0" applyNumberFormat="1" applyAlignment="1">
      <alignment horizontal="right"/>
    </xf>
    <xf numFmtId="0" fontId="2" fillId="0" borderId="1" xfId="0" applyFont="1" applyBorder="1"/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topLeftCell="A22" zoomScale="130" zoomScaleNormal="130" workbookViewId="0">
      <selection activeCell="C30" sqref="C30"/>
    </sheetView>
  </sheetViews>
  <sheetFormatPr defaultRowHeight="14.4" x14ac:dyDescent="0.3"/>
  <cols>
    <col min="1" max="1" width="45.109375" customWidth="1"/>
    <col min="2" max="2" width="16.88671875" customWidth="1"/>
    <col min="3" max="3" width="45" customWidth="1"/>
    <col min="4" max="4" width="12" bestFit="1" customWidth="1"/>
    <col min="5" max="5" width="12.6640625" customWidth="1"/>
  </cols>
  <sheetData>
    <row r="1" spans="1:5" ht="14.4" customHeight="1" x14ac:dyDescent="0.3">
      <c r="A1" s="22" t="s">
        <v>51</v>
      </c>
      <c r="B1" s="22"/>
      <c r="C1" s="22"/>
    </row>
    <row r="2" spans="1:5" ht="27.75" customHeight="1" x14ac:dyDescent="0.3">
      <c r="A2" s="22"/>
      <c r="B2" s="22"/>
      <c r="C2" s="22"/>
    </row>
    <row r="3" spans="1:5" x14ac:dyDescent="0.3">
      <c r="A3" s="1" t="s">
        <v>64</v>
      </c>
      <c r="B3" s="1" t="s">
        <v>0</v>
      </c>
      <c r="C3" s="1" t="s">
        <v>1</v>
      </c>
    </row>
    <row r="4" spans="1:5" ht="28.8" x14ac:dyDescent="0.3">
      <c r="A4" s="3" t="s">
        <v>60</v>
      </c>
      <c r="B4" s="9">
        <v>0</v>
      </c>
      <c r="C4" s="1"/>
    </row>
    <row r="5" spans="1:5" x14ac:dyDescent="0.3">
      <c r="A5" s="1" t="s">
        <v>2</v>
      </c>
      <c r="B5" s="15">
        <v>3973388.8</v>
      </c>
      <c r="C5" s="1"/>
    </row>
    <row r="6" spans="1:5" x14ac:dyDescent="0.3">
      <c r="A6" s="7" t="s">
        <v>12</v>
      </c>
      <c r="B6" s="8">
        <v>3953388.8</v>
      </c>
      <c r="C6" s="1"/>
    </row>
    <row r="7" spans="1:5" ht="28.8" x14ac:dyDescent="0.3">
      <c r="A7" s="17" t="s">
        <v>25</v>
      </c>
      <c r="B7" s="8">
        <v>20000</v>
      </c>
      <c r="C7" s="1"/>
      <c r="E7" s="14"/>
    </row>
    <row r="8" spans="1:5" x14ac:dyDescent="0.3">
      <c r="A8" s="1" t="s">
        <v>3</v>
      </c>
      <c r="B8" s="15">
        <v>4097871.89</v>
      </c>
      <c r="C8" s="9"/>
      <c r="E8" s="14"/>
    </row>
    <row r="9" spans="1:5" x14ac:dyDescent="0.3">
      <c r="A9" s="2" t="s">
        <v>4</v>
      </c>
      <c r="B9" s="4">
        <v>1256425.0900000001</v>
      </c>
      <c r="C9" s="1"/>
      <c r="D9" s="14"/>
      <c r="E9" s="14"/>
    </row>
    <row r="10" spans="1:5" x14ac:dyDescent="0.3">
      <c r="A10" s="13" t="s">
        <v>21</v>
      </c>
      <c r="B10" s="9">
        <v>608464.13</v>
      </c>
      <c r="C10" s="1"/>
      <c r="E10" s="14"/>
    </row>
    <row r="11" spans="1:5" ht="28.8" x14ac:dyDescent="0.3">
      <c r="A11" s="11" t="s">
        <v>13</v>
      </c>
      <c r="B11" s="4" t="s">
        <v>57</v>
      </c>
      <c r="C11" s="3" t="s">
        <v>55</v>
      </c>
    </row>
    <row r="12" spans="1:5" ht="28.95" customHeight="1" x14ac:dyDescent="0.3">
      <c r="A12" s="13" t="s">
        <v>18</v>
      </c>
      <c r="B12" s="4">
        <f>190072.36-8000</f>
        <v>182072.36</v>
      </c>
      <c r="C12" s="3" t="s">
        <v>19</v>
      </c>
      <c r="E12" s="19"/>
    </row>
    <row r="13" spans="1:5" ht="28.95" customHeight="1" x14ac:dyDescent="0.3">
      <c r="A13" s="23" t="s">
        <v>72</v>
      </c>
      <c r="B13" s="4">
        <v>8000</v>
      </c>
      <c r="C13" s="3" t="s">
        <v>73</v>
      </c>
      <c r="E13" s="19"/>
    </row>
    <row r="14" spans="1:5" x14ac:dyDescent="0.3">
      <c r="A14" s="10" t="s">
        <v>5</v>
      </c>
      <c r="B14" s="4">
        <f>514248.97+28788.38</f>
        <v>543037.35</v>
      </c>
      <c r="C14" s="3" t="s">
        <v>20</v>
      </c>
      <c r="E14" s="19"/>
    </row>
    <row r="15" spans="1:5" ht="43.2" x14ac:dyDescent="0.3">
      <c r="A15" s="10" t="s">
        <v>15</v>
      </c>
      <c r="B15" s="4" t="s">
        <v>56</v>
      </c>
      <c r="C15" s="3" t="s">
        <v>14</v>
      </c>
      <c r="E15" s="19"/>
    </row>
    <row r="16" spans="1:5" ht="43.2" x14ac:dyDescent="0.3">
      <c r="A16" s="18" t="s">
        <v>30</v>
      </c>
      <c r="B16" s="4">
        <f>36+986.08</f>
        <v>1022.08</v>
      </c>
      <c r="C16" s="3" t="s">
        <v>26</v>
      </c>
      <c r="E16" s="19"/>
    </row>
    <row r="17" spans="1:5" ht="28.8" x14ac:dyDescent="0.3">
      <c r="A17" s="18" t="s">
        <v>27</v>
      </c>
      <c r="B17" s="4">
        <v>2000</v>
      </c>
      <c r="C17" s="3" t="s">
        <v>28</v>
      </c>
      <c r="E17" s="19"/>
    </row>
    <row r="18" spans="1:5" ht="28.8" x14ac:dyDescent="0.3">
      <c r="A18" s="18" t="s">
        <v>29</v>
      </c>
      <c r="B18" s="4">
        <v>2000</v>
      </c>
      <c r="C18" s="3" t="s">
        <v>26</v>
      </c>
      <c r="E18" s="19"/>
    </row>
    <row r="19" spans="1:5" ht="28.8" x14ac:dyDescent="0.3">
      <c r="A19" s="10" t="s">
        <v>10</v>
      </c>
      <c r="B19" s="4">
        <v>12000</v>
      </c>
      <c r="C19" s="3" t="s">
        <v>16</v>
      </c>
      <c r="E19" s="19"/>
    </row>
    <row r="20" spans="1:5" ht="28.8" x14ac:dyDescent="0.3">
      <c r="A20" s="16" t="s">
        <v>31</v>
      </c>
      <c r="B20" s="4">
        <v>150000</v>
      </c>
      <c r="C20" s="5" t="s">
        <v>38</v>
      </c>
      <c r="E20" s="19"/>
    </row>
    <row r="21" spans="1:5" ht="28.8" x14ac:dyDescent="0.3">
      <c r="A21" s="10" t="s">
        <v>11</v>
      </c>
      <c r="B21" s="4">
        <f>8866+60669.8+16766.95</f>
        <v>86302.75</v>
      </c>
      <c r="C21" s="3" t="s">
        <v>36</v>
      </c>
      <c r="E21" s="19"/>
    </row>
    <row r="22" spans="1:5" ht="43.2" x14ac:dyDescent="0.3">
      <c r="A22" s="17" t="s">
        <v>39</v>
      </c>
      <c r="B22" s="4">
        <v>6870</v>
      </c>
      <c r="C22" s="3" t="s">
        <v>40</v>
      </c>
      <c r="E22" s="19"/>
    </row>
    <row r="23" spans="1:5" x14ac:dyDescent="0.3">
      <c r="A23" s="10" t="s">
        <v>9</v>
      </c>
      <c r="B23" s="4">
        <v>20880</v>
      </c>
      <c r="C23" s="3" t="s">
        <v>17</v>
      </c>
      <c r="E23" s="19"/>
    </row>
    <row r="24" spans="1:5" ht="28.8" x14ac:dyDescent="0.3">
      <c r="A24" s="16" t="s">
        <v>22</v>
      </c>
      <c r="B24" s="4">
        <f>7644+22848.4+28689</f>
        <v>59181.4</v>
      </c>
      <c r="C24" s="3" t="s">
        <v>37</v>
      </c>
      <c r="E24" s="19"/>
    </row>
    <row r="25" spans="1:5" ht="28.8" x14ac:dyDescent="0.3">
      <c r="A25" s="13" t="s">
        <v>41</v>
      </c>
      <c r="B25" s="4">
        <v>1800</v>
      </c>
      <c r="C25" s="3" t="s">
        <v>42</v>
      </c>
      <c r="E25" s="19"/>
    </row>
    <row r="26" spans="1:5" ht="28.8" x14ac:dyDescent="0.3">
      <c r="A26" s="13" t="s">
        <v>43</v>
      </c>
      <c r="B26" s="4">
        <v>13820</v>
      </c>
      <c r="C26" s="3" t="s">
        <v>44</v>
      </c>
      <c r="E26" s="19"/>
    </row>
    <row r="27" spans="1:5" ht="28.8" x14ac:dyDescent="0.3">
      <c r="A27" s="13" t="s">
        <v>45</v>
      </c>
      <c r="B27" s="4">
        <v>3259</v>
      </c>
      <c r="C27" s="3" t="s">
        <v>46</v>
      </c>
      <c r="E27" s="19"/>
    </row>
    <row r="28" spans="1:5" x14ac:dyDescent="0.3">
      <c r="A28" s="13" t="s">
        <v>47</v>
      </c>
      <c r="B28" s="4">
        <v>1060</v>
      </c>
      <c r="C28" s="3" t="s">
        <v>48</v>
      </c>
      <c r="E28" s="19"/>
    </row>
    <row r="29" spans="1:5" ht="14.4" customHeight="1" x14ac:dyDescent="0.3">
      <c r="A29" s="13" t="s">
        <v>49</v>
      </c>
      <c r="B29" s="4">
        <v>16900</v>
      </c>
      <c r="C29" s="3" t="s">
        <v>50</v>
      </c>
      <c r="E29" s="19"/>
    </row>
    <row r="30" spans="1:5" ht="28.8" x14ac:dyDescent="0.3">
      <c r="A30" s="23" t="s">
        <v>74</v>
      </c>
      <c r="B30" s="4">
        <v>26650</v>
      </c>
      <c r="C30" s="3" t="s">
        <v>75</v>
      </c>
      <c r="E30" s="19"/>
    </row>
    <row r="31" spans="1:5" x14ac:dyDescent="0.3">
      <c r="A31" s="13" t="s">
        <v>23</v>
      </c>
      <c r="B31" s="4">
        <v>70000</v>
      </c>
      <c r="C31" s="3" t="s">
        <v>24</v>
      </c>
      <c r="D31" s="14"/>
      <c r="E31" s="14"/>
    </row>
    <row r="32" spans="1:5" x14ac:dyDescent="0.3">
      <c r="A32" s="20" t="s">
        <v>52</v>
      </c>
      <c r="B32" s="4">
        <v>292081.11</v>
      </c>
      <c r="C32" s="3"/>
      <c r="D32" s="14"/>
      <c r="E32" s="14"/>
    </row>
    <row r="33" spans="1:5" x14ac:dyDescent="0.3">
      <c r="A33" s="1" t="s">
        <v>8</v>
      </c>
      <c r="B33" s="4">
        <v>0</v>
      </c>
      <c r="C33" s="1"/>
      <c r="D33" s="14"/>
      <c r="E33" s="14"/>
    </row>
    <row r="34" spans="1:5" ht="28.8" x14ac:dyDescent="0.3">
      <c r="A34" s="3" t="s">
        <v>61</v>
      </c>
      <c r="B34" s="4">
        <v>292081.11</v>
      </c>
      <c r="C34" s="1"/>
      <c r="E34" s="14"/>
    </row>
    <row r="35" spans="1:5" x14ac:dyDescent="0.3">
      <c r="A35" s="1" t="s">
        <v>2</v>
      </c>
      <c r="B35" s="4">
        <f>938887.62-292081.11</f>
        <v>646806.51</v>
      </c>
      <c r="C35" s="1"/>
      <c r="E35" s="14"/>
    </row>
    <row r="36" spans="1:5" x14ac:dyDescent="0.3">
      <c r="A36" s="7" t="s">
        <v>12</v>
      </c>
      <c r="B36" s="8" t="s">
        <v>53</v>
      </c>
      <c r="C36" s="1"/>
      <c r="E36" s="14"/>
    </row>
    <row r="37" spans="1:5" x14ac:dyDescent="0.3">
      <c r="A37" s="1" t="s">
        <v>3</v>
      </c>
      <c r="B37" s="15">
        <v>798494.48</v>
      </c>
      <c r="C37" s="9"/>
      <c r="E37" s="14"/>
    </row>
    <row r="38" spans="1:5" x14ac:dyDescent="0.3">
      <c r="A38" s="2" t="s">
        <v>4</v>
      </c>
      <c r="B38" s="4">
        <f>4840+9680+41623+11900+46736+16000+39333</f>
        <v>170112</v>
      </c>
      <c r="C38" s="1"/>
      <c r="E38" s="14"/>
    </row>
    <row r="39" spans="1:5" x14ac:dyDescent="0.3">
      <c r="A39" s="13" t="s">
        <v>21</v>
      </c>
      <c r="B39" s="9">
        <v>101283.05</v>
      </c>
      <c r="C39" s="1"/>
      <c r="E39" s="14"/>
    </row>
    <row r="40" spans="1:5" ht="28.8" x14ac:dyDescent="0.3">
      <c r="A40" s="11" t="s">
        <v>54</v>
      </c>
      <c r="B40" s="9">
        <v>400</v>
      </c>
      <c r="C40" s="3" t="s">
        <v>55</v>
      </c>
      <c r="E40" s="14"/>
    </row>
    <row r="41" spans="1:5" x14ac:dyDescent="0.3">
      <c r="A41" s="13" t="s">
        <v>18</v>
      </c>
      <c r="B41" s="4">
        <v>15001.35</v>
      </c>
      <c r="C41" s="3" t="s">
        <v>19</v>
      </c>
      <c r="E41" s="14"/>
    </row>
    <row r="42" spans="1:5" x14ac:dyDescent="0.3">
      <c r="A42" s="10" t="s">
        <v>5</v>
      </c>
      <c r="B42" s="4">
        <v>39631.68</v>
      </c>
      <c r="C42" s="3" t="s">
        <v>20</v>
      </c>
      <c r="E42" s="14"/>
    </row>
    <row r="43" spans="1:5" ht="43.2" x14ac:dyDescent="0.3">
      <c r="A43" s="10" t="s">
        <v>15</v>
      </c>
      <c r="B43" s="4">
        <v>400449</v>
      </c>
      <c r="C43" s="3" t="s">
        <v>14</v>
      </c>
      <c r="E43" s="14"/>
    </row>
    <row r="44" spans="1:5" ht="28.8" x14ac:dyDescent="0.3">
      <c r="A44" s="10" t="s">
        <v>11</v>
      </c>
      <c r="B44" s="4">
        <v>45797.4</v>
      </c>
      <c r="C44" s="3" t="s">
        <v>36</v>
      </c>
      <c r="E44" s="14"/>
    </row>
    <row r="45" spans="1:5" ht="28.8" x14ac:dyDescent="0.3">
      <c r="A45" s="16" t="s">
        <v>22</v>
      </c>
      <c r="B45" s="4">
        <v>33742</v>
      </c>
      <c r="C45" s="3" t="s">
        <v>37</v>
      </c>
      <c r="E45" s="14"/>
    </row>
    <row r="46" spans="1:5" x14ac:dyDescent="0.3">
      <c r="A46" s="13" t="s">
        <v>23</v>
      </c>
      <c r="B46" s="4">
        <v>18000</v>
      </c>
      <c r="C46" s="3" t="s">
        <v>24</v>
      </c>
      <c r="E46" s="14"/>
    </row>
    <row r="47" spans="1:5" x14ac:dyDescent="0.3">
      <c r="A47" s="1" t="s">
        <v>8</v>
      </c>
      <c r="B47" s="4">
        <v>140393.14000000001</v>
      </c>
      <c r="C47" s="1"/>
      <c r="E47" s="14"/>
    </row>
    <row r="48" spans="1:5" ht="28.8" x14ac:dyDescent="0.3">
      <c r="A48" s="3" t="s">
        <v>62</v>
      </c>
      <c r="B48" s="4">
        <v>0</v>
      </c>
      <c r="C48" s="1"/>
      <c r="E48" s="14"/>
    </row>
    <row r="49" spans="1:5" x14ac:dyDescent="0.3">
      <c r="A49" s="6" t="s">
        <v>6</v>
      </c>
      <c r="B49" s="12">
        <v>3005296.96</v>
      </c>
      <c r="C49" s="6"/>
      <c r="E49" s="14"/>
    </row>
    <row r="50" spans="1:5" x14ac:dyDescent="0.3">
      <c r="A50" s="6" t="s">
        <v>35</v>
      </c>
      <c r="B50" s="12">
        <v>2901229.46</v>
      </c>
      <c r="C50" s="6" t="s">
        <v>34</v>
      </c>
    </row>
    <row r="51" spans="1:5" x14ac:dyDescent="0.3">
      <c r="A51" s="6" t="s">
        <v>33</v>
      </c>
      <c r="B51" s="12">
        <f>3000+2338.34+1400.53</f>
        <v>6738.87</v>
      </c>
      <c r="C51" s="6" t="s">
        <v>34</v>
      </c>
    </row>
    <row r="52" spans="1:5" ht="43.2" x14ac:dyDescent="0.3">
      <c r="A52" s="18" t="s">
        <v>30</v>
      </c>
      <c r="B52" s="12">
        <v>2000</v>
      </c>
      <c r="C52" s="6" t="s">
        <v>26</v>
      </c>
    </row>
    <row r="53" spans="1:5" x14ac:dyDescent="0.3">
      <c r="A53" s="6" t="s">
        <v>32</v>
      </c>
      <c r="B53" s="12">
        <f>4800+2790+50000+4537.6+2842.5+3290+5100+3290+3290+1322.46+2631.29+332.3+6079+2893.65</f>
        <v>93198.8</v>
      </c>
      <c r="C53" s="6"/>
    </row>
    <row r="54" spans="1:5" x14ac:dyDescent="0.3">
      <c r="A54" s="6" t="s">
        <v>58</v>
      </c>
      <c r="B54" s="12">
        <v>7468.17</v>
      </c>
      <c r="C54" s="6"/>
    </row>
    <row r="55" spans="1:5" x14ac:dyDescent="0.3">
      <c r="A55" s="20" t="s">
        <v>52</v>
      </c>
      <c r="B55" s="12">
        <v>2893.65</v>
      </c>
      <c r="C55" s="6"/>
    </row>
    <row r="56" spans="1:5" x14ac:dyDescent="0.3">
      <c r="A56" s="1" t="s">
        <v>7</v>
      </c>
      <c r="B56" s="4">
        <v>0</v>
      </c>
      <c r="C56" s="6"/>
    </row>
    <row r="57" spans="1:5" ht="28.8" x14ac:dyDescent="0.3">
      <c r="A57" s="3" t="s">
        <v>59</v>
      </c>
      <c r="B57" s="12">
        <v>2893.65</v>
      </c>
      <c r="C57" s="1"/>
    </row>
    <row r="58" spans="1:5" x14ac:dyDescent="0.3">
      <c r="A58" s="6" t="s">
        <v>6</v>
      </c>
      <c r="B58" s="12">
        <f>649358.09-2893.65</f>
        <v>646464.43999999994</v>
      </c>
      <c r="C58" s="6"/>
    </row>
    <row r="59" spans="1:5" x14ac:dyDescent="0.3">
      <c r="A59" s="6" t="s">
        <v>35</v>
      </c>
      <c r="B59" s="12" t="s">
        <v>63</v>
      </c>
      <c r="C59" s="6" t="s">
        <v>34</v>
      </c>
    </row>
    <row r="60" spans="1:5" x14ac:dyDescent="0.3">
      <c r="A60" s="6" t="s">
        <v>32</v>
      </c>
      <c r="B60" s="12">
        <v>16603.22</v>
      </c>
      <c r="C60" s="6"/>
    </row>
    <row r="61" spans="1:5" x14ac:dyDescent="0.3">
      <c r="A61" s="6" t="s">
        <v>58</v>
      </c>
      <c r="B61" s="12">
        <v>3140</v>
      </c>
      <c r="C61" s="6"/>
    </row>
    <row r="62" spans="1:5" x14ac:dyDescent="0.3">
      <c r="A62" s="1" t="s">
        <v>7</v>
      </c>
      <c r="B62" s="4">
        <v>0</v>
      </c>
      <c r="C62" s="6"/>
    </row>
    <row r="64" spans="1:5" x14ac:dyDescent="0.3">
      <c r="C64" t="s">
        <v>71</v>
      </c>
    </row>
    <row r="65" spans="1:3" x14ac:dyDescent="0.3">
      <c r="A65" t="s">
        <v>65</v>
      </c>
      <c r="B65" s="12">
        <v>3295413.9</v>
      </c>
    </row>
    <row r="66" spans="1:3" ht="32.4" customHeight="1" x14ac:dyDescent="0.3">
      <c r="A66" s="21" t="s">
        <v>70</v>
      </c>
      <c r="B66" s="12">
        <f>250000+335000</f>
        <v>585000</v>
      </c>
    </row>
    <row r="67" spans="1:3" x14ac:dyDescent="0.3">
      <c r="A67" t="s">
        <v>66</v>
      </c>
      <c r="B67" s="12">
        <v>298462.75</v>
      </c>
      <c r="C67" s="12">
        <v>93057.5</v>
      </c>
    </row>
    <row r="68" spans="1:3" x14ac:dyDescent="0.3">
      <c r="A68" t="s">
        <v>67</v>
      </c>
      <c r="B68" s="12">
        <v>410512.85</v>
      </c>
      <c r="C68" s="12">
        <v>13858.7</v>
      </c>
    </row>
    <row r="69" spans="1:3" x14ac:dyDescent="0.3">
      <c r="A69" t="s">
        <v>68</v>
      </c>
      <c r="B69" s="12">
        <v>580888.46</v>
      </c>
      <c r="C69" s="12">
        <v>1443996.14</v>
      </c>
    </row>
    <row r="70" spans="1:3" x14ac:dyDescent="0.3">
      <c r="A70" t="s">
        <v>69</v>
      </c>
      <c r="B70" s="12">
        <v>875224.95</v>
      </c>
      <c r="C70" s="12">
        <v>1993508.07</v>
      </c>
    </row>
  </sheetData>
  <mergeCells count="1">
    <mergeCell ref="A1:C2"/>
  </mergeCells>
  <pageMargins left="0.31496062992125984" right="0.31496062992125984" top="0.19685039370078741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2025-08-20T14:14:47Z</dcterms:modified>
</cp:coreProperties>
</file>